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כתב" sheetId="1" state="visible" r:id="rId3"/>
    <sheet name="נתונים" sheetId="2" state="visible" r:id="rId4"/>
    <sheet name="בדיקות" sheetId="3" state="visible" r:id="rId5"/>
    <sheet name="הערות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<sst xmlns="http://schemas.openxmlformats.org/spreadsheetml/2006/main" count="117" uniqueCount="81">
  <si>
    <t xml:space="preserve">גמרים בקומה טיפוסית של ארבע דירות</t>
  </si>
  <si>
    <t xml:space="preserve">דוגמה סינתטית להמחשה: לא מפרויקט אמיתי ולא מכתב של לקוח. מספור הסעיפים להמחשה בלבד. כל כמות בטבלה מחושבת מהנוסחה שמופיעה בשורת הנוסחה. המידע כללי, לא נבדק הנדסית לפרויקט מסוים ואינו ייעוץ מקצועי; כל פרויקט דורש בדיקה הנדסית נפרדת.</t>
  </si>
  <si>
    <t xml:space="preserve">סעיף</t>
  </si>
  <si>
    <t xml:space="preserve">תיאור</t>
  </si>
  <si>
    <t xml:space="preserve">יח׳</t>
  </si>
  <si>
    <t xml:space="preserve">כמות</t>
  </si>
  <si>
    <t xml:space="preserve">בדיקה</t>
  </si>
  <si>
    <t xml:space="preserve">04.010</t>
  </si>
  <si>
    <t xml:space="preserve">מחיצות בלוק בעובי 10 ס״מ, נטו בניכוי פתחי דלתות</t>
  </si>
  <si>
    <t xml:space="preserve">מ״ר</t>
  </si>
  <si>
    <t xml:space="preserve">גובה נטו 2.88</t>
  </si>
  <si>
    <t xml:space="preserve">05.010</t>
  </si>
  <si>
    <t xml:space="preserve">איטום רצפות וקירות בחדרים רטובים</t>
  </si>
  <si>
    <t xml:space="preserve">איטום נפרד מחיפוי</t>
  </si>
  <si>
    <t xml:space="preserve">10.010</t>
  </si>
  <si>
    <t xml:space="preserve">חיפוי קירות: חדרי רחצה עד 2.40 מ׳, שירותי אורחים עד 1.20 מ׳</t>
  </si>
  <si>
    <t xml:space="preserve">היקף כפול גובה</t>
  </si>
  <si>
    <t xml:space="preserve">09.010</t>
  </si>
  <si>
    <t xml:space="preserve">טיח צמנטי (שחור) מתחת לחיפוי</t>
  </si>
  <si>
    <t xml:space="preserve">שווה לחיפוי</t>
  </si>
  <si>
    <t xml:space="preserve">09.020</t>
  </si>
  <si>
    <t xml:space="preserve">טיח גבס בקירות, בלי המקומות המחופים</t>
  </si>
  <si>
    <t xml:space="preserve">פאות פחות חיפוי</t>
  </si>
  <si>
    <t xml:space="preserve">09.030</t>
  </si>
  <si>
    <t xml:space="preserve">טיח גבס בתקרות, בלי שטח ההנמכות</t>
  </si>
  <si>
    <t xml:space="preserve">תקרות פחות הנמכות</t>
  </si>
  <si>
    <t xml:space="preserve">22.010</t>
  </si>
  <si>
    <t xml:space="preserve">תקרות גבס מונמכות</t>
  </si>
  <si>
    <t xml:space="preserve">חוזר לצבע</t>
  </si>
  <si>
    <t xml:space="preserve">11.010</t>
  </si>
  <si>
    <t xml:space="preserve">צבע אקרילי בקירות ובתקרות, כולל תקרות הגבס</t>
  </si>
  <si>
    <t xml:space="preserve">טיח ועוד גבס</t>
  </si>
  <si>
    <t xml:space="preserve">12.010</t>
  </si>
  <si>
    <t xml:space="preserve">חלון אלומיניום מטיפוס ח־4 במידות 160/140 ס״מ</t>
  </si>
  <si>
    <t xml:space="preserve">רשימה 8, מודל 8</t>
  </si>
  <si>
    <t xml:space="preserve">10.050</t>
  </si>
  <si>
    <t xml:space="preserve">חיפוי קיר במטבחים</t>
  </si>
  <si>
    <t xml:space="preserve">חסר</t>
  </si>
  <si>
    <t xml:space="preserve">חסר: מפרט חיפוי</t>
  </si>
  <si>
    <t xml:space="preserve">נתונים לדוגמה (סינתטיים)</t>
  </si>
  <si>
    <t xml:space="preserve">#</t>
  </si>
  <si>
    <t xml:space="preserve">נתון</t>
  </si>
  <si>
    <t xml:space="preserve">ערך</t>
  </si>
  <si>
    <t xml:space="preserve">יחידה</t>
  </si>
  <si>
    <t xml:space="preserve">הערה</t>
  </si>
  <si>
    <t xml:space="preserve">גובה קומה, מרצפה לרצפה</t>
  </si>
  <si>
    <t xml:space="preserve">מ׳</t>
  </si>
  <si>
    <t xml:space="preserve">עובי תקרה</t>
  </si>
  <si>
    <t xml:space="preserve">אורך מחיצות בלוק 10 ס״מ בקומה</t>
  </si>
  <si>
    <t xml:space="preserve">דלתות פנים</t>
  </si>
  <si>
    <t xml:space="preserve">רוחב פתח דלת</t>
  </si>
  <si>
    <t xml:space="preserve">גובה פתח דלת</t>
  </si>
  <si>
    <t xml:space="preserve">חדרי רחצה בקומה</t>
  </si>
  <si>
    <t xml:space="preserve">שטח רצפה, חדר רחצה</t>
  </si>
  <si>
    <t xml:space="preserve">היקף, חדר רחצה</t>
  </si>
  <si>
    <t xml:space="preserve">גובה חיפוי, חדר רחצה</t>
  </si>
  <si>
    <t xml:space="preserve">ניכוי דלת וחלון עד גובה החיפוי, חדר רחצה</t>
  </si>
  <si>
    <t xml:space="preserve">שירותי אורחים בקומה</t>
  </si>
  <si>
    <t xml:space="preserve">שטח רצפה, שירותי אורחים</t>
  </si>
  <si>
    <t xml:space="preserve">היקף, שירותי אורחים</t>
  </si>
  <si>
    <t xml:space="preserve">גובה חיפוי, שירותי אורחים</t>
  </si>
  <si>
    <t xml:space="preserve">ניכוי דלת עד גובה החיפוי, שירותי אורחים</t>
  </si>
  <si>
    <t xml:space="preserve">רוחב קיר אחד במקלחת (שני קירות)</t>
  </si>
  <si>
    <t xml:space="preserve">גובה איטום בקירות המקלחת</t>
  </si>
  <si>
    <t xml:space="preserve">הגבהת איטום בשאר הקירות</t>
  </si>
  <si>
    <t xml:space="preserve">פאות קירות פנים, ממרשם הפאות במודל</t>
  </si>
  <si>
    <t xml:space="preserve">שטח תקרות בדירות</t>
  </si>
  <si>
    <t xml:space="preserve">חלונות מטיפוס ח־4 ברשימת האלומיניום</t>
  </si>
  <si>
    <t xml:space="preserve">מופעים של ח־4 במודל</t>
  </si>
  <si>
    <t xml:space="preserve">בדיקות לצד הכתב</t>
  </si>
  <si>
    <t xml:space="preserve">תוצאה</t>
  </si>
  <si>
    <t xml:space="preserve">צבע בקירות מול טיח בקירות פחות חיפוי</t>
  </si>
  <si>
    <t xml:space="preserve">בדוגמה שווה לטיח הגבס בקירות</t>
  </si>
  <si>
    <t xml:space="preserve">תקרות גבס חוזרות לצבע</t>
  </si>
  <si>
    <t xml:space="preserve">שווה לשטח התקרות בדירות</t>
  </si>
  <si>
    <t xml:space="preserve">חלונות מטיפוס ח־4: רשימה פחות מודל</t>
  </si>
  <si>
    <t xml:space="preserve">0 = תואם</t>
  </si>
  <si>
    <t xml:space="preserve">הכמויות בגיליון «כתב» מחושבות בנוסחאות מגיליון «נתונים». שינוי של נתון מעדכן את הכמות.</t>
  </si>
  <si>
    <t xml:space="preserve">שורה שמסומנת «חסר» אינה אפס: חסר בה נתון מקור, והיא נשארת חסרה עד שהנתון מגיע.</t>
  </si>
  <si>
    <t xml:space="preserve">המידע כללי, לא נבדק הנדסית לפרויקט מסוים ואינו ייעוץ מקצועי; כל פרויקט דורש בדיקה הנדסית נפרדת.</t>
  </si>
  <si>
    <t xml:space="preserve">יעקב אביטל, הנדסאי בניין וחשב כמויות · yaakovavital.co.il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</si>
</sst>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4304B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430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2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2"/>
  </cols>
  <sheetData>
    <row r="1" customFormat="false" ht="16.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5" hidden="false" customHeight="false" outlineLevel="0" collapsed="false">
      <c r="A4" s="2" t="s">
        <v>7</v>
      </c>
      <c r="B4" s="2" t="s">
        <v>8</v>
      </c>
      <c r="C4" s="2" t="s">
        <v>9</v>
      </c>
      <c r="D4" s="4" t="n">
        <f aca="false">ROUND(נתונים!$C$5*(נתונים!$C$3-נתונים!$C$4)-נתונים!$C$6*נתונים!$C$7*נתונים!$C$8,2)</f>
        <v>363.6</v>
      </c>
      <c r="E4" s="2" t="s">
        <v>10</v>
      </c>
    </row>
    <row r="5" customFormat="false" ht="15" hidden="false" customHeight="false" outlineLevel="0" collapsed="false">
      <c r="A5" s="2" t="s">
        <v>11</v>
      </c>
      <c r="B5" s="2" t="s">
        <v>12</v>
      </c>
      <c r="C5" s="2" t="s">
        <v>9</v>
      </c>
      <c r="D5" s="4" t="n">
        <f aca="false">ROUND(נתונים!$C$9*נתונים!$C$10+נתונים!$C$14*נתונים!$C$15+נתונים!$C$9*(2*נתונים!$C$19*נתונים!$C$20+(נתונים!$C$11-2*נתונים!$C$19)*נתונים!$C$21)+נתונים!$C$14*נתונים!$C$16*נתונים!$C$21,2)</f>
        <v>102</v>
      </c>
      <c r="E5" s="2" t="s">
        <v>13</v>
      </c>
    </row>
    <row r="6" customFormat="false" ht="15" hidden="false" customHeight="false" outlineLevel="0" collapsed="false">
      <c r="A6" s="2" t="s">
        <v>14</v>
      </c>
      <c r="B6" s="2" t="s">
        <v>15</v>
      </c>
      <c r="C6" s="2" t="s">
        <v>9</v>
      </c>
      <c r="D6" s="4" t="n">
        <f aca="false">ROUND(נתונים!$C$9*(נתונים!$C$11*נתונים!$C$12-נתונים!$C$13)+נתונים!$C$14*(נתונים!$C$16*נתונים!$C$17-נתונים!$C$18),2)</f>
        <v>175.2</v>
      </c>
      <c r="E6" s="2" t="s">
        <v>16</v>
      </c>
    </row>
    <row r="7" customFormat="false" ht="15" hidden="false" customHeight="false" outlineLevel="0" collapsed="false">
      <c r="A7" s="2" t="s">
        <v>17</v>
      </c>
      <c r="B7" s="2" t="s">
        <v>18</v>
      </c>
      <c r="C7" s="2" t="s">
        <v>9</v>
      </c>
      <c r="D7" s="4" t="n">
        <f aca="false">ROUND($D$6,2)</f>
        <v>175.2</v>
      </c>
      <c r="E7" s="2" t="s">
        <v>19</v>
      </c>
    </row>
    <row r="8" customFormat="false" ht="15" hidden="false" customHeight="false" outlineLevel="0" collapsed="false">
      <c r="A8" s="2" t="s">
        <v>20</v>
      </c>
      <c r="B8" s="2" t="s">
        <v>21</v>
      </c>
      <c r="C8" s="2" t="s">
        <v>9</v>
      </c>
      <c r="D8" s="4" t="n">
        <f aca="false">ROUND(נתונים!$C$22-$D$6,2)</f>
        <v>964.8</v>
      </c>
      <c r="E8" s="2" t="s">
        <v>22</v>
      </c>
    </row>
    <row r="9" customFormat="false" ht="15" hidden="false" customHeight="false" outlineLevel="0" collapsed="false">
      <c r="A9" s="2" t="s">
        <v>23</v>
      </c>
      <c r="B9" s="2" t="s">
        <v>24</v>
      </c>
      <c r="C9" s="2" t="s">
        <v>9</v>
      </c>
      <c r="D9" s="4" t="n">
        <f aca="false">ROUND(נתונים!$C$23-נתונים!$C$24,2)</f>
        <v>295</v>
      </c>
      <c r="E9" s="2" t="s">
        <v>25</v>
      </c>
    </row>
    <row r="10" customFormat="false" ht="15" hidden="false" customHeight="false" outlineLevel="0" collapsed="false">
      <c r="A10" s="2" t="s">
        <v>26</v>
      </c>
      <c r="B10" s="2" t="s">
        <v>27</v>
      </c>
      <c r="C10" s="2" t="s">
        <v>9</v>
      </c>
      <c r="D10" s="4" t="n">
        <f aca="false">ROUND(נתונים!$C$24,2)</f>
        <v>85</v>
      </c>
      <c r="E10" s="2" t="s">
        <v>28</v>
      </c>
    </row>
    <row r="11" customFormat="false" ht="15" hidden="false" customHeight="false" outlineLevel="0" collapsed="false">
      <c r="A11" s="2" t="s">
        <v>29</v>
      </c>
      <c r="B11" s="2" t="s">
        <v>30</v>
      </c>
      <c r="C11" s="2" t="s">
        <v>9</v>
      </c>
      <c r="D11" s="4" t="n">
        <f aca="false">ROUND($D$8+$D$9+$D$10,2)</f>
        <v>1344.8</v>
      </c>
      <c r="E11" s="2" t="s">
        <v>31</v>
      </c>
    </row>
    <row r="12" customFormat="false" ht="15" hidden="false" customHeight="false" outlineLevel="0" collapsed="false">
      <c r="A12" s="2" t="s">
        <v>32</v>
      </c>
      <c r="B12" s="2" t="s">
        <v>33</v>
      </c>
      <c r="C12" s="2" t="s">
        <v>4</v>
      </c>
      <c r="D12" s="5" t="n">
        <f aca="false">ROUND(נתונים!$C$25,0)</f>
        <v>8</v>
      </c>
      <c r="E12" s="2" t="s">
        <v>34</v>
      </c>
    </row>
    <row r="13" customFormat="false" ht="15" hidden="false" customHeight="false" outlineLevel="0" collapsed="false">
      <c r="A13" s="2" t="s">
        <v>35</v>
      </c>
      <c r="B13" s="2" t="s">
        <v>36</v>
      </c>
      <c r="C13" s="2" t="s">
        <v>9</v>
      </c>
      <c r="D13" s="2" t="s">
        <v>37</v>
      </c>
      <c r="E13" s="2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6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1" t="s">
        <v>39</v>
      </c>
      <c r="B1" s="2"/>
      <c r="C1" s="2"/>
      <c r="D1" s="2"/>
      <c r="E1" s="2"/>
    </row>
    <row r="2" customFormat="false" ht="15" hidden="false" customHeight="false" outlineLevel="0" collapsed="false">
      <c r="A2" s="6" t="s">
        <v>40</v>
      </c>
      <c r="B2" s="6" t="s">
        <v>41</v>
      </c>
      <c r="C2" s="6" t="s">
        <v>42</v>
      </c>
      <c r="D2" s="6" t="s">
        <v>43</v>
      </c>
      <c r="E2" s="6" t="s">
        <v>44</v>
      </c>
    </row>
    <row r="3" customFormat="false" ht="15" hidden="false" customHeight="false" outlineLevel="0" collapsed="false">
      <c r="A3" s="2" t="n">
        <v>1</v>
      </c>
      <c r="B3" s="2" t="s">
        <v>45</v>
      </c>
      <c r="C3" s="4" t="n">
        <v>3.1</v>
      </c>
      <c r="D3" s="2" t="s">
        <v>46</v>
      </c>
      <c r="E3" s="2"/>
    </row>
    <row r="4" customFormat="false" ht="15" hidden="false" customHeight="false" outlineLevel="0" collapsed="false">
      <c r="A4" s="2" t="n">
        <v>2</v>
      </c>
      <c r="B4" s="2" t="s">
        <v>47</v>
      </c>
      <c r="C4" s="4" t="n">
        <v>0.22</v>
      </c>
      <c r="D4" s="2" t="s">
        <v>46</v>
      </c>
      <c r="E4" s="2"/>
    </row>
    <row r="5" customFormat="false" ht="15" hidden="false" customHeight="false" outlineLevel="0" collapsed="false">
      <c r="A5" s="2" t="n">
        <v>3</v>
      </c>
      <c r="B5" s="2" t="s">
        <v>48</v>
      </c>
      <c r="C5" s="4" t="n">
        <v>142</v>
      </c>
      <c r="D5" s="2" t="s">
        <v>46</v>
      </c>
      <c r="E5" s="2"/>
    </row>
    <row r="6" customFormat="false" ht="15" hidden="false" customHeight="false" outlineLevel="0" collapsed="false">
      <c r="A6" s="2" t="n">
        <v>4</v>
      </c>
      <c r="B6" s="2" t="s">
        <v>49</v>
      </c>
      <c r="C6" s="5" t="n">
        <v>24</v>
      </c>
      <c r="D6" s="2" t="s">
        <v>4</v>
      </c>
      <c r="E6" s="2"/>
    </row>
    <row r="7" customFormat="false" ht="15" hidden="false" customHeight="false" outlineLevel="0" collapsed="false">
      <c r="A7" s="2" t="n">
        <v>5</v>
      </c>
      <c r="B7" s="2" t="s">
        <v>50</v>
      </c>
      <c r="C7" s="4" t="n">
        <v>0.9</v>
      </c>
      <c r="D7" s="2" t="s">
        <v>46</v>
      </c>
      <c r="E7" s="2"/>
    </row>
    <row r="8" customFormat="false" ht="15" hidden="false" customHeight="false" outlineLevel="0" collapsed="false">
      <c r="A8" s="2" t="n">
        <v>6</v>
      </c>
      <c r="B8" s="2" t="s">
        <v>51</v>
      </c>
      <c r="C8" s="4" t="n">
        <v>2.1</v>
      </c>
      <c r="D8" s="2" t="s">
        <v>46</v>
      </c>
      <c r="E8" s="2"/>
    </row>
    <row r="9" customFormat="false" ht="15" hidden="false" customHeight="false" outlineLevel="0" collapsed="false">
      <c r="A9" s="2" t="n">
        <v>7</v>
      </c>
      <c r="B9" s="2" t="s">
        <v>52</v>
      </c>
      <c r="C9" s="5" t="n">
        <v>8</v>
      </c>
      <c r="D9" s="2" t="s">
        <v>4</v>
      </c>
      <c r="E9" s="2"/>
    </row>
    <row r="10" customFormat="false" ht="15" hidden="false" customHeight="false" outlineLevel="0" collapsed="false">
      <c r="A10" s="2" t="n">
        <v>8</v>
      </c>
      <c r="B10" s="2" t="s">
        <v>53</v>
      </c>
      <c r="C10" s="4" t="n">
        <v>4.8</v>
      </c>
      <c r="D10" s="2" t="s">
        <v>9</v>
      </c>
      <c r="E10" s="2"/>
    </row>
    <row r="11" customFormat="false" ht="15" hidden="false" customHeight="false" outlineLevel="0" collapsed="false">
      <c r="A11" s="2" t="n">
        <v>9</v>
      </c>
      <c r="B11" s="2" t="s">
        <v>54</v>
      </c>
      <c r="C11" s="4" t="n">
        <v>8.8</v>
      </c>
      <c r="D11" s="2" t="s">
        <v>46</v>
      </c>
      <c r="E11" s="2"/>
    </row>
    <row r="12" customFormat="false" ht="15" hidden="false" customHeight="false" outlineLevel="0" collapsed="false">
      <c r="A12" s="2" t="n">
        <v>10</v>
      </c>
      <c r="B12" s="2" t="s">
        <v>55</v>
      </c>
      <c r="C12" s="4" t="n">
        <v>2.4</v>
      </c>
      <c r="D12" s="2" t="s">
        <v>46</v>
      </c>
      <c r="E12" s="2"/>
    </row>
    <row r="13" customFormat="false" ht="15" hidden="false" customHeight="false" outlineLevel="0" collapsed="false">
      <c r="A13" s="2" t="n">
        <v>11</v>
      </c>
      <c r="B13" s="2" t="s">
        <v>56</v>
      </c>
      <c r="C13" s="4" t="n">
        <v>2.22</v>
      </c>
      <c r="D13" s="2" t="s">
        <v>9</v>
      </c>
      <c r="E13" s="2"/>
    </row>
    <row r="14" customFormat="false" ht="15" hidden="false" customHeight="false" outlineLevel="0" collapsed="false">
      <c r="A14" s="2" t="n">
        <v>12</v>
      </c>
      <c r="B14" s="2" t="s">
        <v>57</v>
      </c>
      <c r="C14" s="5" t="n">
        <v>4</v>
      </c>
      <c r="D14" s="2" t="s">
        <v>4</v>
      </c>
      <c r="E14" s="2"/>
    </row>
    <row r="15" customFormat="false" ht="15" hidden="false" customHeight="false" outlineLevel="0" collapsed="false">
      <c r="A15" s="2" t="n">
        <v>13</v>
      </c>
      <c r="B15" s="2" t="s">
        <v>58</v>
      </c>
      <c r="C15" s="4" t="n">
        <v>2.1</v>
      </c>
      <c r="D15" s="2" t="s">
        <v>9</v>
      </c>
      <c r="E15" s="2"/>
    </row>
    <row r="16" customFormat="false" ht="15" hidden="false" customHeight="false" outlineLevel="0" collapsed="false">
      <c r="A16" s="2" t="n">
        <v>14</v>
      </c>
      <c r="B16" s="2" t="s">
        <v>59</v>
      </c>
      <c r="C16" s="4" t="n">
        <v>5.8</v>
      </c>
      <c r="D16" s="2" t="s">
        <v>46</v>
      </c>
      <c r="E16" s="2"/>
    </row>
    <row r="17" customFormat="false" ht="15" hidden="false" customHeight="false" outlineLevel="0" collapsed="false">
      <c r="A17" s="2" t="n">
        <v>15</v>
      </c>
      <c r="B17" s="2" t="s">
        <v>60</v>
      </c>
      <c r="C17" s="4" t="n">
        <v>1.2</v>
      </c>
      <c r="D17" s="2" t="s">
        <v>46</v>
      </c>
      <c r="E17" s="2"/>
    </row>
    <row r="18" customFormat="false" ht="15" hidden="false" customHeight="false" outlineLevel="0" collapsed="false">
      <c r="A18" s="2" t="n">
        <v>16</v>
      </c>
      <c r="B18" s="2" t="s">
        <v>61</v>
      </c>
      <c r="C18" s="4" t="n">
        <v>0.96</v>
      </c>
      <c r="D18" s="2" t="s">
        <v>9</v>
      </c>
      <c r="E18" s="2"/>
    </row>
    <row r="19" customFormat="false" ht="15" hidden="false" customHeight="false" outlineLevel="0" collapsed="false">
      <c r="A19" s="2" t="n">
        <v>17</v>
      </c>
      <c r="B19" s="2" t="s">
        <v>62</v>
      </c>
      <c r="C19" s="4" t="n">
        <v>1.2</v>
      </c>
      <c r="D19" s="2" t="s">
        <v>46</v>
      </c>
      <c r="E19" s="2"/>
    </row>
    <row r="20" customFormat="false" ht="15" hidden="false" customHeight="false" outlineLevel="0" collapsed="false">
      <c r="A20" s="2" t="n">
        <v>18</v>
      </c>
      <c r="B20" s="2" t="s">
        <v>63</v>
      </c>
      <c r="C20" s="4" t="n">
        <v>2.1</v>
      </c>
      <c r="D20" s="2" t="s">
        <v>46</v>
      </c>
      <c r="E20" s="2"/>
    </row>
    <row r="21" customFormat="false" ht="15" hidden="false" customHeight="false" outlineLevel="0" collapsed="false">
      <c r="A21" s="2" t="n">
        <v>19</v>
      </c>
      <c r="B21" s="2" t="s">
        <v>64</v>
      </c>
      <c r="C21" s="4" t="n">
        <v>0.2</v>
      </c>
      <c r="D21" s="2" t="s">
        <v>46</v>
      </c>
      <c r="E21" s="2"/>
    </row>
    <row r="22" customFormat="false" ht="15" hidden="false" customHeight="false" outlineLevel="0" collapsed="false">
      <c r="A22" s="2" t="n">
        <v>20</v>
      </c>
      <c r="B22" s="2" t="s">
        <v>65</v>
      </c>
      <c r="C22" s="4" t="n">
        <v>1140</v>
      </c>
      <c r="D22" s="2" t="s">
        <v>9</v>
      </c>
      <c r="E22" s="2"/>
    </row>
    <row r="23" customFormat="false" ht="15" hidden="false" customHeight="false" outlineLevel="0" collapsed="false">
      <c r="A23" s="2" t="n">
        <v>21</v>
      </c>
      <c r="B23" s="2" t="s">
        <v>66</v>
      </c>
      <c r="C23" s="4" t="n">
        <v>380</v>
      </c>
      <c r="D23" s="2" t="s">
        <v>9</v>
      </c>
      <c r="E23" s="2"/>
    </row>
    <row r="24" customFormat="false" ht="15" hidden="false" customHeight="false" outlineLevel="0" collapsed="false">
      <c r="A24" s="2" t="n">
        <v>22</v>
      </c>
      <c r="B24" s="2" t="s">
        <v>27</v>
      </c>
      <c r="C24" s="4" t="n">
        <v>85</v>
      </c>
      <c r="D24" s="2" t="s">
        <v>9</v>
      </c>
      <c r="E24" s="2"/>
    </row>
    <row r="25" customFormat="false" ht="15" hidden="false" customHeight="false" outlineLevel="0" collapsed="false">
      <c r="A25" s="2" t="n">
        <v>23</v>
      </c>
      <c r="B25" s="2" t="s">
        <v>67</v>
      </c>
      <c r="C25" s="5" t="n">
        <v>8</v>
      </c>
      <c r="D25" s="2" t="s">
        <v>4</v>
      </c>
      <c r="E25" s="2"/>
    </row>
    <row r="26" customFormat="false" ht="15" hidden="false" customHeight="false" outlineLevel="0" collapsed="false">
      <c r="A26" s="2" t="n">
        <v>24</v>
      </c>
      <c r="B26" s="2" t="s">
        <v>68</v>
      </c>
      <c r="C26" s="5" t="n">
        <v>8</v>
      </c>
      <c r="D26" s="2" t="s">
        <v>4</v>
      </c>
      <c r="E26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44"/>
  </cols>
  <sheetData>
    <row r="1" customFormat="false" ht="16.15" hidden="false" customHeight="false" outlineLevel="0" collapsed="false">
      <c r="A1" s="1" t="s">
        <v>69</v>
      </c>
      <c r="B1" s="2"/>
      <c r="C1" s="2"/>
    </row>
    <row r="2" customFormat="false" ht="15" hidden="false" customHeight="false" outlineLevel="0" collapsed="false">
      <c r="A2" s="6" t="s">
        <v>6</v>
      </c>
      <c r="B2" s="6" t="s">
        <v>70</v>
      </c>
      <c r="C2" s="6" t="s">
        <v>44</v>
      </c>
    </row>
    <row r="3" customFormat="false" ht="15" hidden="false" customHeight="false" outlineLevel="0" collapsed="false">
      <c r="A3" s="2" t="s">
        <v>71</v>
      </c>
      <c r="B3" s="2" t="n">
        <f aca="false">ROUND((כתב!$D$6+כתב!$D$8)-כתב!$D$6,2)</f>
        <v>964.8</v>
      </c>
      <c r="C3" s="2" t="s">
        <v>72</v>
      </c>
    </row>
    <row r="4" customFormat="false" ht="15" hidden="false" customHeight="false" outlineLevel="0" collapsed="false">
      <c r="A4" s="2" t="s">
        <v>73</v>
      </c>
      <c r="B4" s="2" t="n">
        <f aca="false">ROUND(כתב!$D$9+כתב!$D$10,2)</f>
        <v>380</v>
      </c>
      <c r="C4" s="2" t="s">
        <v>74</v>
      </c>
    </row>
    <row r="5" customFormat="false" ht="15" hidden="false" customHeight="false" outlineLevel="0" collapsed="false">
      <c r="A5" s="2" t="s">
        <v>75</v>
      </c>
      <c r="B5" s="2" t="n">
        <f aca="false">נתונים!$C$25-נתונים!$C$26</f>
        <v>0</v>
      </c>
      <c r="C5" s="2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4.15" hidden="false" customHeight="false" outlineLevel="0" collapsed="false">
      <c r="A1" s="2" t="s">
        <v>1</v>
      </c>
    </row>
    <row r="2" customFormat="false" ht="14.15" hidden="false" customHeight="false" outlineLevel="0" collapsed="false">
      <c r="A2" s="2" t="s">
        <v>77</v>
      </c>
    </row>
    <row r="3" customFormat="false" ht="14.15" hidden="false" customHeight="false" outlineLevel="0" collapsed="false">
      <c r="A3" s="2" t="s">
        <v>78</v>
      </c>
    </row>
    <row r="4" customFormat="false" ht="14.15" hidden="false" customHeight="false" outlineLevel="0" collapsed="false">
      <c r="A4" s="2" t="s">
        <v>79</v>
      </c>
    </row>
    <row r="5" customFormat="false" ht="14.15" hidden="false" customHeight="false" outlineLevel="0" collapsed="false">
      <c r="A5" s="2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2026-10-20T23:56:32Z</dcterms:created>
  <dc:creator>yaakovavital.co.il</dc:creator>
  <dc:description/>
  <dc:language>en-US</dc:language>
  <cp:lastModifiedBy>yaakovavital.co.il</cp:lastModifiedBy>
  <dcterms:modified xsi:type="dcterms:W3CDTF">2026-10-20T23:56:32Z</dcterms:modified>
  <cp:revision>0</cp:revision>
  <dc:subject/>
  <dc:title>גמרים בקומה טיפוסית של ארבע דירות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